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LAN BAGATELNE NABAVE ZA 2013." sheetId="1" r:id="rId1"/>
  </sheets>
  <definedNames/>
  <calcPr fullCalcOnLoad="1"/>
</workbook>
</file>

<file path=xl/sharedStrings.xml><?xml version="1.0" encoding="utf-8"?>
<sst xmlns="http://schemas.openxmlformats.org/spreadsheetml/2006/main" count="211" uniqueCount="161">
  <si>
    <t>Rač. iz rač. plana</t>
  </si>
  <si>
    <t>PREDMET NABAVE</t>
  </si>
  <si>
    <t>PLANIRANA SREDSTVA ZA NABAVU</t>
  </si>
  <si>
    <t>RASHODI POSLOVANJA</t>
  </si>
  <si>
    <t>32</t>
  </si>
  <si>
    <t>Materijalni rashodi (AOP 127+131+138+148)</t>
  </si>
  <si>
    <t>321</t>
  </si>
  <si>
    <t>Naknade troškova zaposlenima (AOP 128 do 130)</t>
  </si>
  <si>
    <t>3211</t>
  </si>
  <si>
    <t>Službena putovanja-dio</t>
  </si>
  <si>
    <t>Smještaj</t>
  </si>
  <si>
    <t>Prijevoz</t>
  </si>
  <si>
    <t>3213</t>
  </si>
  <si>
    <t>Stručno usavršavanje zaposlenika</t>
  </si>
  <si>
    <t>322</t>
  </si>
  <si>
    <t>Rashodi za materijal i energiju (AOP 132 do 137)</t>
  </si>
  <si>
    <t>3221</t>
  </si>
  <si>
    <t>Uredski materijal i ostali materijalni rashodi</t>
  </si>
  <si>
    <t>Urdski materijal</t>
  </si>
  <si>
    <t>Literatura(publikacije, časopisi i ostalo)</t>
  </si>
  <si>
    <t>Materijal i sredstva za čišćenje</t>
  </si>
  <si>
    <t>Pedagoška dokumentacija</t>
  </si>
  <si>
    <t>3222</t>
  </si>
  <si>
    <t>Materijal i sirovine</t>
  </si>
  <si>
    <t>meso i mesni proizvodi</t>
  </si>
  <si>
    <t>namazi</t>
  </si>
  <si>
    <t>povrće</t>
  </si>
  <si>
    <t>napitci</t>
  </si>
  <si>
    <t>ostale namirnice</t>
  </si>
  <si>
    <t>Kruh i pekarski proizvodi</t>
  </si>
  <si>
    <t>Mlijeko i mliječni proizvodi</t>
  </si>
  <si>
    <t>3223</t>
  </si>
  <si>
    <t>Energija</t>
  </si>
  <si>
    <t>Električna energija</t>
  </si>
  <si>
    <t>Plin Trenkovo</t>
  </si>
  <si>
    <t>Plin Mihaljevci</t>
  </si>
  <si>
    <t>Gorivo za kosilicu</t>
  </si>
  <si>
    <t>3224</t>
  </si>
  <si>
    <t>3225</t>
  </si>
  <si>
    <t>Sitni inventar i auto gume</t>
  </si>
  <si>
    <t>3226</t>
  </si>
  <si>
    <t xml:space="preserve">Vojna oprema </t>
  </si>
  <si>
    <t>3227</t>
  </si>
  <si>
    <t>Službena radna i zaštitna odjeća i obuća</t>
  </si>
  <si>
    <t>323</t>
  </si>
  <si>
    <t>Rashodi za usluge (AOP 139 do 147)</t>
  </si>
  <si>
    <t>3231</t>
  </si>
  <si>
    <t>Usluge telefona, pošte i prijevoza</t>
  </si>
  <si>
    <t>Telefon</t>
  </si>
  <si>
    <t>Internet</t>
  </si>
  <si>
    <t>3232</t>
  </si>
  <si>
    <t>Usluge tekućeg i investicijskog održavanja</t>
  </si>
  <si>
    <t>Zgrade</t>
  </si>
  <si>
    <t xml:space="preserve">Oprema </t>
  </si>
  <si>
    <t>3233</t>
  </si>
  <si>
    <t>Usluge promidžbe i informiranja</t>
  </si>
  <si>
    <t>3234</t>
  </si>
  <si>
    <t>Komunalne usluge</t>
  </si>
  <si>
    <t>Opskrba vodom</t>
  </si>
  <si>
    <t>Odvoz smeća</t>
  </si>
  <si>
    <t>Deratizacija i dezinsekcija</t>
  </si>
  <si>
    <t>Dimnjačarske i ekološke usluge</t>
  </si>
  <si>
    <t>Slivne vode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</si>
  <si>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</si>
  <si>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</si>
  <si>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</si>
  <si>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</si>
  <si>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</si>
  <si>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</si>
  <si>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</si>
  <si>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</si>
  <si>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</si>
  <si>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</si>
  <si>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Ekskurzije</t>
  </si>
  <si>
    <t>Natjecanja</t>
  </si>
  <si>
    <t>Kazališe</t>
  </si>
  <si>
    <t>ostalo</t>
  </si>
  <si>
    <t>329</t>
  </si>
  <si>
    <t>Ostali nespomenuti rashodi poslovanja (AOP 149 do 153)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</si>
  <si>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</si>
  <si>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</si>
  <si>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</si>
  <si>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</si>
  <si>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</si>
  <si>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</si>
  <si>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</si>
  <si>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</t>
  </si>
  <si>
    <t>3299</t>
  </si>
  <si>
    <t xml:space="preserve">Ostali nespomenuti rashodi poslovanja </t>
  </si>
  <si>
    <t>34</t>
  </si>
  <si>
    <t>Ostali financijski rashodi (AOP 167 do 170)</t>
  </si>
  <si>
    <t>3431</t>
  </si>
  <si>
    <t>Bankarske usluge i usluge platnog prometa</t>
  </si>
  <si>
    <t>4</t>
  </si>
  <si>
    <t>Rashodi za nabavu nefinancijske imovine 
(AOP 282+296+330+336+339)</t>
  </si>
  <si>
    <t>41</t>
  </si>
  <si>
    <t>Rashodi za nabavu neproizvedene imovine (AOP 283+287+294)</t>
  </si>
  <si>
    <t>411</t>
  </si>
  <si>
    <t>Materijalna imovina - prirodna bogatstva (AOP 284+285+286)</t>
  </si>
  <si>
    <t>4111</t>
  </si>
  <si>
    <t>Zemljišta</t>
  </si>
  <si>
    <t>4112</t>
  </si>
  <si>
    <t>Rudna bogatstva</t>
  </si>
  <si>
    <t>4113</t>
  </si>
  <si>
    <t>Ostala prirodna materijalna imovina</t>
  </si>
  <si>
    <t>42</t>
  </si>
  <si>
    <t>Rashodi za nabavu proizvedene dugotrajne imovine 
(AOP 297+302+310+315+320+323+328)</t>
  </si>
  <si>
    <t>421</t>
  </si>
  <si>
    <t>Građevinski objekti (AOP 298 do 301)</t>
  </si>
  <si>
    <t>4211</t>
  </si>
  <si>
    <t>Stambeni objekti</t>
  </si>
  <si>
    <t>4212</t>
  </si>
  <si>
    <t>Poslovni objekti</t>
  </si>
  <si>
    <t>4213</t>
  </si>
  <si>
    <t>Ceste, željeznice i slični građevinski objekti</t>
  </si>
  <si>
    <t>4214</t>
  </si>
  <si>
    <t>Ostali građevinski objekti</t>
  </si>
  <si>
    <t>422</t>
  </si>
  <si>
    <t>Postrojenja i oprema (AOP 303 do 309)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</si>
  <si>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</si>
  <si>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</si>
  <si>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</si>
  <si>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</si>
  <si>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</si>
  <si>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</si>
  <si>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</si>
  <si>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</si>
  <si>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</si>
  <si>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 xml:space="preserve">Instrumenti, uređaji i strojevi </t>
  </si>
  <si>
    <t>4226</t>
  </si>
  <si>
    <t>Sportska i glazbena oprema</t>
  </si>
  <si>
    <t>4227</t>
  </si>
  <si>
    <t>Uređaji, strojevi i oprema za ostale namjene</t>
  </si>
  <si>
    <t>423</t>
  </si>
  <si>
    <t>Prijevozna sredstva (AOP 311 do 314)</t>
  </si>
  <si>
    <t>4231</t>
  </si>
  <si>
    <t>Prijevozna sredstva u cestovnom prometu</t>
  </si>
  <si>
    <t>4232</t>
  </si>
  <si>
    <t>Prijevozna sredstva u željezničkom prometu</t>
  </si>
  <si>
    <t>4233</t>
  </si>
  <si>
    <t>Prijevozna sredstva u pomorskom i riječnom prometu</t>
  </si>
  <si>
    <t>4234</t>
  </si>
  <si>
    <t>Prijevozna sredstva u zračnom prometu</t>
  </si>
  <si>
    <t>424</t>
  </si>
  <si>
    <t>Knjige, umjetnička djela i ostale izložbene vrijednosti 
(AOP 316 do 319)</t>
  </si>
  <si>
    <t>4241</t>
  </si>
  <si>
    <t xml:space="preserve">Knjige u knjižnicama </t>
  </si>
  <si>
    <t>UKUPNI RASHODI (AOP 113+281)</t>
  </si>
  <si>
    <t>PROCJENJENA VRIJEDNOST</t>
  </si>
  <si>
    <t>PLANIRANA SREDSTVA ZA NABAVU-IZVORI</t>
  </si>
  <si>
    <t>Županija Požeško-Slavonska</t>
  </si>
  <si>
    <t>Roditelji učenika</t>
  </si>
  <si>
    <t>Materijal i dijelovi za tekuće i investicijsko održavanje</t>
  </si>
  <si>
    <t>Poštarina</t>
  </si>
  <si>
    <t>višak-manjak prethodne godine</t>
  </si>
  <si>
    <t>92</t>
  </si>
  <si>
    <t>45</t>
  </si>
  <si>
    <t xml:space="preserve">Rashodi za dodatna ulaganja na nefinancijskoj imovini (AOP </t>
  </si>
  <si>
    <t>451</t>
  </si>
  <si>
    <t>Dodatna ulaganja na građevinskim objektima</t>
  </si>
  <si>
    <t>4511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</si>
</sst>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38">
    <font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2"/>
      </patternFill>
    </fill>
    <fill>
      <patternFill patternType="lightGray">
        <fgColor indexed="22"/>
      </patternFill>
    </fill>
    <fill>
      <patternFill patternType="solid">
        <fgColor indexed="42"/>
        <bgColor indexed="64"/>
      </patternFill>
    </fill>
    <fill>
      <patternFill patternType="lightGray">
        <fgColor indexed="22"/>
        <bgColor indexed="4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10" xfId="52" applyFont="1" applyFill="1" applyBorder="1" applyAlignment="1">
      <alignment horizontal="center" vertical="center" wrapText="1"/>
      <protection/>
    </xf>
    <xf numFmtId="0" fontId="1" fillId="33" borderId="10" xfId="51" applyFont="1" applyFill="1" applyBorder="1" applyAlignment="1">
      <alignment horizontal="center" vertical="center"/>
      <protection/>
    </xf>
    <xf numFmtId="3" fontId="1" fillId="33" borderId="11" xfId="52" applyNumberFormat="1" applyFont="1" applyFill="1" applyBorder="1" applyAlignment="1">
      <alignment horizontal="center" vertical="center" wrapText="1"/>
      <protection/>
    </xf>
    <xf numFmtId="0" fontId="1" fillId="34" borderId="10" xfId="52" applyFont="1" applyFill="1" applyBorder="1" applyAlignment="1">
      <alignment horizontal="center" vertical="center" wrapText="1"/>
      <protection/>
    </xf>
    <xf numFmtId="0" fontId="1" fillId="34" borderId="10" xfId="51" applyFont="1" applyFill="1" applyBorder="1" applyAlignment="1">
      <alignment horizontal="center" vertical="center"/>
      <protection/>
    </xf>
    <xf numFmtId="3" fontId="1" fillId="34" borderId="11" xfId="52" applyNumberFormat="1" applyFont="1" applyFill="1" applyBorder="1" applyAlignment="1">
      <alignment horizontal="center" vertical="center" wrapText="1"/>
      <protection/>
    </xf>
    <xf numFmtId="49" fontId="3" fillId="35" borderId="10" xfId="50" applyNumberFormat="1" applyFont="1" applyFill="1" applyBorder="1" applyAlignment="1" applyProtection="1">
      <alignment horizontal="left" vertical="center" wrapText="1"/>
      <protection hidden="1"/>
    </xf>
    <xf numFmtId="49" fontId="3" fillId="35" borderId="10" xfId="52" applyNumberFormat="1" applyFont="1" applyFill="1" applyBorder="1" applyAlignment="1" applyProtection="1">
      <alignment horizontal="left" vertical="center" wrapText="1"/>
      <protection hidden="1"/>
    </xf>
    <xf numFmtId="3" fontId="3" fillId="36" borderId="11" xfId="52" applyNumberFormat="1" applyFont="1" applyFill="1" applyBorder="1" applyAlignment="1" applyProtection="1">
      <alignment horizontal="right" vertical="center" shrinkToFit="1"/>
      <protection hidden="1"/>
    </xf>
    <xf numFmtId="49" fontId="3" fillId="0" borderId="10" xfId="50" applyNumberFormat="1" applyFont="1" applyFill="1" applyBorder="1" applyAlignment="1" applyProtection="1">
      <alignment horizontal="left" vertical="center" wrapText="1"/>
      <protection hidden="1"/>
    </xf>
    <xf numFmtId="49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3" fontId="3" fillId="37" borderId="11" xfId="52" applyNumberFormat="1" applyFont="1" applyFill="1" applyBorder="1" applyAlignment="1" applyProtection="1">
      <alignment horizontal="right" vertical="center" shrinkToFit="1"/>
      <protection hidden="1"/>
    </xf>
    <xf numFmtId="3" fontId="3" fillId="0" borderId="11" xfId="52" applyNumberFormat="1" applyFont="1" applyFill="1" applyBorder="1" applyAlignment="1" applyProtection="1">
      <alignment horizontal="right" vertical="center" shrinkToFit="1"/>
      <protection locked="0"/>
    </xf>
    <xf numFmtId="3" fontId="3" fillId="38" borderId="11" xfId="52" applyNumberFormat="1" applyFont="1" applyFill="1" applyBorder="1" applyAlignment="1" applyProtection="1">
      <alignment horizontal="right" vertical="center" shrinkToFit="1"/>
      <protection hidden="1"/>
    </xf>
    <xf numFmtId="49" fontId="1" fillId="34" borderId="10" xfId="50" applyNumberFormat="1" applyFont="1" applyFill="1" applyBorder="1" applyAlignment="1" applyProtection="1">
      <alignment horizontal="left" vertical="center" wrapText="1"/>
      <protection hidden="1"/>
    </xf>
    <xf numFmtId="49" fontId="1" fillId="34" borderId="10" xfId="52" applyNumberFormat="1" applyFont="1" applyFill="1" applyBorder="1" applyAlignment="1" applyProtection="1">
      <alignment horizontal="left" vertical="center" wrapText="1"/>
      <protection hidden="1"/>
    </xf>
    <xf numFmtId="3" fontId="1" fillId="39" borderId="11" xfId="52" applyNumberFormat="1" applyFont="1" applyFill="1" applyBorder="1" applyAlignment="1" applyProtection="1">
      <alignment horizontal="right" vertical="center" shrinkToFit="1"/>
      <protection hidden="1"/>
    </xf>
    <xf numFmtId="49" fontId="3" fillId="35" borderId="10" xfId="52" applyNumberFormat="1" applyFont="1" applyFill="1" applyBorder="1" applyAlignment="1" applyProtection="1">
      <alignment horizontal="left" vertical="center" shrinkToFit="1"/>
      <protection hidden="1"/>
    </xf>
    <xf numFmtId="0" fontId="1" fillId="40" borderId="10" xfId="52" applyFont="1" applyFill="1" applyBorder="1">
      <alignment wrapText="1"/>
      <protection/>
    </xf>
    <xf numFmtId="49" fontId="1" fillId="40" borderId="10" xfId="52" applyNumberFormat="1" applyFont="1" applyFill="1" applyBorder="1" applyAlignment="1" applyProtection="1">
      <alignment horizontal="left" vertical="center" wrapText="1"/>
      <protection hidden="1"/>
    </xf>
    <xf numFmtId="3" fontId="1" fillId="40" borderId="12" xfId="52" applyNumberFormat="1" applyFont="1" applyFill="1" applyBorder="1">
      <alignment wrapText="1"/>
      <protection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" fillId="33" borderId="13" xfId="52" applyNumberFormat="1" applyFont="1" applyFill="1" applyBorder="1" applyAlignment="1">
      <alignment horizontal="center" vertical="center" wrapText="1"/>
      <protection/>
    </xf>
    <xf numFmtId="3" fontId="3" fillId="34" borderId="11" xfId="52" applyNumberFormat="1" applyFont="1" applyFill="1" applyBorder="1" applyAlignment="1" applyProtection="1">
      <alignment horizontal="right" vertical="center" shrinkToFit="1"/>
      <protection locked="0"/>
    </xf>
    <xf numFmtId="0" fontId="1" fillId="34" borderId="14" xfId="52" applyNumberFormat="1" applyFont="1" applyFill="1" applyBorder="1" applyAlignment="1">
      <alignment horizontal="center" vertical="center" wrapText="1"/>
      <protection/>
    </xf>
    <xf numFmtId="3" fontId="3" fillId="35" borderId="11" xfId="52" applyNumberFormat="1" applyFont="1" applyFill="1" applyBorder="1" applyAlignment="1" applyProtection="1">
      <alignment horizontal="right" vertical="center" shrinkToFit="1"/>
      <protection locked="0"/>
    </xf>
    <xf numFmtId="0" fontId="3" fillId="36" borderId="14" xfId="52" applyNumberFormat="1" applyFont="1" applyFill="1" applyBorder="1" applyAlignment="1" applyProtection="1">
      <alignment horizontal="right" vertical="center" shrinkToFit="1"/>
      <protection hidden="1"/>
    </xf>
    <xf numFmtId="0" fontId="3" fillId="37" borderId="14" xfId="52" applyNumberFormat="1" applyFont="1" applyFill="1" applyBorder="1" applyAlignment="1" applyProtection="1">
      <alignment horizontal="right" vertical="center" shrinkToFit="1"/>
      <protection hidden="1"/>
    </xf>
    <xf numFmtId="0" fontId="0" fillId="0" borderId="14" xfId="0" applyNumberFormat="1" applyBorder="1" applyAlignment="1">
      <alignment/>
    </xf>
    <xf numFmtId="3" fontId="3" fillId="37" borderId="14" xfId="52" applyNumberFormat="1" applyFont="1" applyFill="1" applyBorder="1" applyAlignment="1" applyProtection="1">
      <alignment horizontal="right" vertical="center" shrinkToFit="1"/>
      <protection hidden="1"/>
    </xf>
    <xf numFmtId="3" fontId="3" fillId="38" borderId="14" xfId="52" applyNumberFormat="1" applyFont="1" applyFill="1" applyBorder="1" applyAlignment="1" applyProtection="1">
      <alignment horizontal="right" vertical="center" shrinkToFit="1"/>
      <protection hidden="1"/>
    </xf>
    <xf numFmtId="3" fontId="1" fillId="39" borderId="14" xfId="52" applyNumberFormat="1" applyFont="1" applyFill="1" applyBorder="1" applyAlignment="1" applyProtection="1">
      <alignment horizontal="right" vertical="center" shrinkToFit="1"/>
      <protection hidden="1"/>
    </xf>
    <xf numFmtId="3" fontId="3" fillId="36" borderId="14" xfId="52" applyNumberFormat="1" applyFont="1" applyFill="1" applyBorder="1" applyAlignment="1" applyProtection="1">
      <alignment horizontal="right" vertical="center" shrinkToFit="1"/>
      <protection hidden="1"/>
    </xf>
    <xf numFmtId="3" fontId="3" fillId="40" borderId="11" xfId="52" applyNumberFormat="1" applyFont="1" applyFill="1" applyBorder="1" applyAlignment="1" applyProtection="1">
      <alignment horizontal="right" vertical="center" shrinkToFit="1"/>
      <protection locked="0"/>
    </xf>
    <xf numFmtId="3" fontId="1" fillId="40" borderId="15" xfId="52" applyNumberFormat="1" applyFont="1" applyFill="1" applyBorder="1">
      <alignment wrapText="1"/>
      <protection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3" fontId="3" fillId="0" borderId="12" xfId="52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NumberFormat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_Podaci" xfId="50"/>
    <cellStyle name="Normal_Sheet1" xfId="51"/>
    <cellStyle name="Obično_List1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7"/>
  <sheetViews>
    <sheetView tabSelected="1" zoomScalePageLayoutView="0" workbookViewId="0" topLeftCell="A67">
      <selection activeCell="C95" sqref="C95"/>
    </sheetView>
  </sheetViews>
  <sheetFormatPr defaultColWidth="9.140625" defaultRowHeight="12.75"/>
  <cols>
    <col min="1" max="1" width="4.7109375" style="0" customWidth="1"/>
    <col min="2" max="2" width="40.7109375" style="22" customWidth="1"/>
    <col min="3" max="4" width="8.7109375" style="39" customWidth="1"/>
    <col min="5" max="5" width="25.140625" style="30" bestFit="1" customWidth="1"/>
  </cols>
  <sheetData>
    <row r="1" spans="1:5" ht="56.25">
      <c r="A1" s="1" t="s">
        <v>0</v>
      </c>
      <c r="B1" s="2" t="s">
        <v>1</v>
      </c>
      <c r="C1" s="3" t="s">
        <v>2</v>
      </c>
      <c r="D1" s="3" t="s">
        <v>148</v>
      </c>
      <c r="E1" s="24" t="s">
        <v>149</v>
      </c>
    </row>
    <row r="2" spans="1:5" ht="12.75">
      <c r="A2" s="4">
        <v>3</v>
      </c>
      <c r="B2" s="5" t="s">
        <v>3</v>
      </c>
      <c r="C2" s="6">
        <f>SUM(C3+C62)</f>
        <v>363508.45</v>
      </c>
      <c r="D2" s="25">
        <f>SUM(C2*0.8)</f>
        <v>290806.76</v>
      </c>
      <c r="E2" s="26"/>
    </row>
    <row r="3" spans="1:5" ht="12.75">
      <c r="A3" s="7" t="s">
        <v>4</v>
      </c>
      <c r="B3" s="8" t="s">
        <v>5</v>
      </c>
      <c r="C3" s="9">
        <f>SUM(C4+C9+C32+C56)</f>
        <v>362008.45</v>
      </c>
      <c r="D3" s="27">
        <f>SUM(C3*0.8)</f>
        <v>289606.76</v>
      </c>
      <c r="E3" s="28"/>
    </row>
    <row r="4" spans="1:5" ht="12.75">
      <c r="A4" s="10" t="s">
        <v>6</v>
      </c>
      <c r="B4" s="11" t="s">
        <v>7</v>
      </c>
      <c r="C4" s="12">
        <f>SUM(C5,C8)</f>
        <v>8700</v>
      </c>
      <c r="D4" s="13">
        <f>SUM(C4*0.8)</f>
        <v>6960</v>
      </c>
      <c r="E4" s="29"/>
    </row>
    <row r="5" spans="1:5" ht="12.75">
      <c r="A5" s="10" t="s">
        <v>8</v>
      </c>
      <c r="B5" s="11" t="s">
        <v>9</v>
      </c>
      <c r="C5" s="13">
        <f>SUM(C6:C7)</f>
        <v>6000</v>
      </c>
      <c r="D5" s="13">
        <f aca="true" t="shared" si="0" ref="D5:D63">SUM(C5*0.8)</f>
        <v>4800</v>
      </c>
      <c r="E5" s="30" t="s">
        <v>150</v>
      </c>
    </row>
    <row r="6" spans="1:5" ht="12.75">
      <c r="A6" s="10"/>
      <c r="B6" s="11" t="s">
        <v>10</v>
      </c>
      <c r="C6" s="13">
        <v>4000</v>
      </c>
      <c r="D6" s="13">
        <f t="shared" si="0"/>
        <v>3200</v>
      </c>
      <c r="E6" s="30" t="s">
        <v>150</v>
      </c>
    </row>
    <row r="7" spans="1:5" ht="12.75">
      <c r="A7" s="10"/>
      <c r="B7" s="11" t="s">
        <v>11</v>
      </c>
      <c r="C7" s="13">
        <v>2000</v>
      </c>
      <c r="D7" s="13">
        <f t="shared" si="0"/>
        <v>1600</v>
      </c>
      <c r="E7" s="30" t="s">
        <v>150</v>
      </c>
    </row>
    <row r="8" spans="1:5" ht="12.75">
      <c r="A8" s="10" t="s">
        <v>12</v>
      </c>
      <c r="B8" s="11" t="s">
        <v>13</v>
      </c>
      <c r="C8" s="13">
        <v>2700</v>
      </c>
      <c r="D8" s="13">
        <f t="shared" si="0"/>
        <v>2160</v>
      </c>
      <c r="E8" s="30" t="s">
        <v>150</v>
      </c>
    </row>
    <row r="9" spans="1:5" ht="12.75">
      <c r="A9" s="10" t="s">
        <v>14</v>
      </c>
      <c r="B9" s="11" t="s">
        <v>15</v>
      </c>
      <c r="C9" s="12">
        <f>SUM(C10+C15+C23+C28+C29+C31)</f>
        <v>276007</v>
      </c>
      <c r="D9" s="13">
        <f t="shared" si="0"/>
        <v>220805.6</v>
      </c>
      <c r="E9" s="29"/>
    </row>
    <row r="10" spans="1:5" ht="12.75">
      <c r="A10" s="10" t="s">
        <v>16</v>
      </c>
      <c r="B10" s="11" t="s">
        <v>17</v>
      </c>
      <c r="C10" s="13">
        <f>SUM(C11:C14)</f>
        <v>23624</v>
      </c>
      <c r="D10" s="13">
        <f t="shared" si="0"/>
        <v>18899.2</v>
      </c>
      <c r="E10" s="30" t="s">
        <v>150</v>
      </c>
    </row>
    <row r="11" spans="1:5" ht="12.75">
      <c r="A11" s="10"/>
      <c r="B11" s="11" t="s">
        <v>18</v>
      </c>
      <c r="C11" s="13">
        <v>8000</v>
      </c>
      <c r="D11" s="13">
        <f t="shared" si="0"/>
        <v>6400</v>
      </c>
      <c r="E11" s="30" t="s">
        <v>150</v>
      </c>
    </row>
    <row r="12" spans="1:5" ht="12.75">
      <c r="A12" s="10"/>
      <c r="B12" s="11" t="s">
        <v>19</v>
      </c>
      <c r="C12" s="13">
        <v>3624</v>
      </c>
      <c r="D12" s="13">
        <f t="shared" si="0"/>
        <v>2899.2000000000003</v>
      </c>
      <c r="E12" s="30" t="s">
        <v>150</v>
      </c>
    </row>
    <row r="13" spans="1:5" ht="12.75">
      <c r="A13" s="10"/>
      <c r="B13" s="11" t="s">
        <v>20</v>
      </c>
      <c r="C13" s="13">
        <v>9000</v>
      </c>
      <c r="D13" s="13">
        <f t="shared" si="0"/>
        <v>7200</v>
      </c>
      <c r="E13" s="30" t="s">
        <v>150</v>
      </c>
    </row>
    <row r="14" spans="1:5" ht="12.75">
      <c r="A14" s="10"/>
      <c r="B14" s="11" t="s">
        <v>21</v>
      </c>
      <c r="C14" s="13">
        <v>3000</v>
      </c>
      <c r="D14" s="13">
        <f t="shared" si="0"/>
        <v>2400</v>
      </c>
      <c r="E14" s="30" t="s">
        <v>150</v>
      </c>
    </row>
    <row r="15" spans="1:5" ht="12.75">
      <c r="A15" s="10" t="s">
        <v>22</v>
      </c>
      <c r="B15" s="11" t="s">
        <v>23</v>
      </c>
      <c r="C15" s="13">
        <f>SUM(C16:C22)</f>
        <v>75000</v>
      </c>
      <c r="D15" s="13">
        <f t="shared" si="0"/>
        <v>60000</v>
      </c>
      <c r="E15" s="30" t="s">
        <v>151</v>
      </c>
    </row>
    <row r="16" spans="1:5" ht="12.75">
      <c r="A16" s="10"/>
      <c r="B16" s="11" t="s">
        <v>24</v>
      </c>
      <c r="C16" s="13">
        <v>8000</v>
      </c>
      <c r="D16" s="13">
        <f t="shared" si="0"/>
        <v>6400</v>
      </c>
      <c r="E16" s="30" t="s">
        <v>151</v>
      </c>
    </row>
    <row r="17" spans="1:5" ht="12.75">
      <c r="A17" s="10"/>
      <c r="B17" s="11" t="s">
        <v>25</v>
      </c>
      <c r="C17" s="13">
        <v>6800</v>
      </c>
      <c r="D17" s="13">
        <f t="shared" si="0"/>
        <v>5440</v>
      </c>
      <c r="E17" s="30" t="s">
        <v>151</v>
      </c>
    </row>
    <row r="18" spans="1:5" ht="12.75">
      <c r="A18" s="10"/>
      <c r="B18" s="11" t="s">
        <v>26</v>
      </c>
      <c r="C18" s="13">
        <v>1500</v>
      </c>
      <c r="D18" s="13">
        <f t="shared" si="0"/>
        <v>1200</v>
      </c>
      <c r="E18" s="30" t="s">
        <v>151</v>
      </c>
    </row>
    <row r="19" spans="1:5" ht="12.75">
      <c r="A19" s="10"/>
      <c r="B19" s="11" t="s">
        <v>27</v>
      </c>
      <c r="C19" s="13">
        <v>2000</v>
      </c>
      <c r="D19" s="13">
        <f t="shared" si="0"/>
        <v>1600</v>
      </c>
      <c r="E19" s="30" t="s">
        <v>151</v>
      </c>
    </row>
    <row r="20" spans="1:5" ht="12.75">
      <c r="A20" s="10"/>
      <c r="B20" s="11" t="s">
        <v>28</v>
      </c>
      <c r="C20" s="13">
        <v>17370</v>
      </c>
      <c r="D20" s="13">
        <f t="shared" si="0"/>
        <v>13896</v>
      </c>
      <c r="E20" s="30" t="s">
        <v>151</v>
      </c>
    </row>
    <row r="21" spans="1:5" ht="12.75">
      <c r="A21" s="10"/>
      <c r="B21" s="11" t="s">
        <v>29</v>
      </c>
      <c r="C21" s="13">
        <v>26330</v>
      </c>
      <c r="D21" s="13">
        <f t="shared" si="0"/>
        <v>21064</v>
      </c>
      <c r="E21" s="30" t="s">
        <v>151</v>
      </c>
    </row>
    <row r="22" spans="1:5" ht="12.75">
      <c r="A22" s="10"/>
      <c r="B22" s="11" t="s">
        <v>30</v>
      </c>
      <c r="C22" s="13">
        <v>13000</v>
      </c>
      <c r="D22" s="13">
        <f t="shared" si="0"/>
        <v>10400</v>
      </c>
      <c r="E22" s="30" t="s">
        <v>151</v>
      </c>
    </row>
    <row r="23" spans="1:5" ht="12.75">
      <c r="A23" s="10" t="s">
        <v>31</v>
      </c>
      <c r="B23" s="11" t="s">
        <v>32</v>
      </c>
      <c r="C23" s="13">
        <f>SUM(C24:C27)</f>
        <v>168383</v>
      </c>
      <c r="D23" s="13">
        <f t="shared" si="0"/>
        <v>134706.4</v>
      </c>
      <c r="E23" s="30" t="s">
        <v>150</v>
      </c>
    </row>
    <row r="24" spans="1:5" ht="12.75">
      <c r="A24" s="10"/>
      <c r="B24" s="11" t="s">
        <v>33</v>
      </c>
      <c r="C24" s="13">
        <v>40000</v>
      </c>
      <c r="D24" s="13">
        <f t="shared" si="0"/>
        <v>32000</v>
      </c>
      <c r="E24" s="30" t="s">
        <v>150</v>
      </c>
    </row>
    <row r="25" spans="1:5" ht="12.75">
      <c r="A25" s="10"/>
      <c r="B25" s="11" t="s">
        <v>34</v>
      </c>
      <c r="C25" s="13">
        <v>95000</v>
      </c>
      <c r="D25" s="13">
        <f t="shared" si="0"/>
        <v>76000</v>
      </c>
      <c r="E25" s="30" t="s">
        <v>150</v>
      </c>
    </row>
    <row r="26" spans="1:5" ht="12.75">
      <c r="A26" s="10"/>
      <c r="B26" s="11" t="s">
        <v>35</v>
      </c>
      <c r="C26" s="13">
        <v>29383</v>
      </c>
      <c r="D26" s="13">
        <f t="shared" si="0"/>
        <v>23506.4</v>
      </c>
      <c r="E26" s="30" t="s">
        <v>150</v>
      </c>
    </row>
    <row r="27" spans="1:5" ht="12.75">
      <c r="A27" s="10"/>
      <c r="B27" s="11" t="s">
        <v>36</v>
      </c>
      <c r="C27" s="13">
        <v>4000</v>
      </c>
      <c r="D27" s="13">
        <f t="shared" si="0"/>
        <v>3200</v>
      </c>
      <c r="E27" s="30" t="s">
        <v>150</v>
      </c>
    </row>
    <row r="28" spans="1:5" ht="12.75">
      <c r="A28" s="10" t="s">
        <v>37</v>
      </c>
      <c r="B28" s="11" t="s">
        <v>152</v>
      </c>
      <c r="C28" s="13">
        <v>8000</v>
      </c>
      <c r="D28" s="13">
        <f t="shared" si="0"/>
        <v>6400</v>
      </c>
      <c r="E28" s="30" t="s">
        <v>150</v>
      </c>
    </row>
    <row r="29" spans="1:5" ht="12.75">
      <c r="A29" s="10" t="s">
        <v>38</v>
      </c>
      <c r="B29" s="11" t="s">
        <v>39</v>
      </c>
      <c r="C29" s="13">
        <v>1000</v>
      </c>
      <c r="D29" s="13">
        <f t="shared" si="0"/>
        <v>800</v>
      </c>
      <c r="E29" s="30" t="s">
        <v>150</v>
      </c>
    </row>
    <row r="30" spans="1:5" ht="12.75">
      <c r="A30" s="10" t="s">
        <v>40</v>
      </c>
      <c r="B30" s="11" t="s">
        <v>41</v>
      </c>
      <c r="C30" s="13">
        <v>0</v>
      </c>
      <c r="D30" s="13">
        <f t="shared" si="0"/>
        <v>0</v>
      </c>
      <c r="E30" s="30" t="s">
        <v>150</v>
      </c>
    </row>
    <row r="31" spans="1:5" ht="12.75">
      <c r="A31" s="10" t="s">
        <v>42</v>
      </c>
      <c r="B31" s="11" t="s">
        <v>43</v>
      </c>
      <c r="C31" s="13">
        <v>0</v>
      </c>
      <c r="D31" s="13">
        <f t="shared" si="0"/>
        <v>0</v>
      </c>
      <c r="E31" s="30" t="s">
        <v>150</v>
      </c>
    </row>
    <row r="32" spans="1:5" ht="12.75">
      <c r="A32" s="10" t="s">
        <v>44</v>
      </c>
      <c r="B32" s="11" t="s">
        <v>45</v>
      </c>
      <c r="C32" s="12">
        <f>SUM(C33+C37+C40+C41+C47+C48+C50+C51)</f>
        <v>73113</v>
      </c>
      <c r="D32" s="13">
        <f t="shared" si="0"/>
        <v>58490.4</v>
      </c>
      <c r="E32" s="31"/>
    </row>
    <row r="33" spans="1:5" ht="12.75">
      <c r="A33" s="10" t="s">
        <v>46</v>
      </c>
      <c r="B33" s="11" t="s">
        <v>47</v>
      </c>
      <c r="C33" s="13">
        <f>SUM(C34:C36)</f>
        <v>15265</v>
      </c>
      <c r="D33" s="13">
        <f t="shared" si="0"/>
        <v>12212</v>
      </c>
      <c r="E33" s="30" t="s">
        <v>150</v>
      </c>
    </row>
    <row r="34" spans="1:5" ht="12.75">
      <c r="A34" s="10"/>
      <c r="B34" s="11" t="s">
        <v>48</v>
      </c>
      <c r="C34" s="13">
        <v>12000</v>
      </c>
      <c r="D34" s="13">
        <f t="shared" si="0"/>
        <v>9600</v>
      </c>
      <c r="E34" s="30" t="s">
        <v>150</v>
      </c>
    </row>
    <row r="35" spans="1:5" ht="12.75">
      <c r="A35" s="10"/>
      <c r="B35" s="11" t="s">
        <v>49</v>
      </c>
      <c r="C35" s="13">
        <v>1000</v>
      </c>
      <c r="D35" s="13">
        <f t="shared" si="0"/>
        <v>800</v>
      </c>
      <c r="E35" s="30" t="s">
        <v>150</v>
      </c>
    </row>
    <row r="36" spans="1:5" ht="12.75">
      <c r="A36" s="10"/>
      <c r="B36" s="11" t="s">
        <v>153</v>
      </c>
      <c r="C36" s="13">
        <v>2265</v>
      </c>
      <c r="D36" s="13">
        <f t="shared" si="0"/>
        <v>1812</v>
      </c>
      <c r="E36" s="30" t="s">
        <v>150</v>
      </c>
    </row>
    <row r="37" spans="1:4" ht="12.75">
      <c r="A37" s="10" t="s">
        <v>50</v>
      </c>
      <c r="B37" s="11" t="s">
        <v>51</v>
      </c>
      <c r="C37" s="13">
        <f>SUM(C38:C39)</f>
        <v>8624</v>
      </c>
      <c r="D37" s="13">
        <f t="shared" si="0"/>
        <v>6899.200000000001</v>
      </c>
    </row>
    <row r="38" spans="1:5" ht="12.75">
      <c r="A38" s="10"/>
      <c r="B38" s="11" t="s">
        <v>52</v>
      </c>
      <c r="C38" s="13">
        <v>5000</v>
      </c>
      <c r="D38" s="13">
        <f t="shared" si="0"/>
        <v>4000</v>
      </c>
      <c r="E38" s="30" t="s">
        <v>150</v>
      </c>
    </row>
    <row r="39" spans="1:5" ht="12.75">
      <c r="A39" s="10"/>
      <c r="B39" s="11" t="s">
        <v>53</v>
      </c>
      <c r="C39" s="13">
        <v>3624</v>
      </c>
      <c r="D39" s="13">
        <f t="shared" si="0"/>
        <v>2899.2000000000003</v>
      </c>
      <c r="E39" s="30" t="s">
        <v>150</v>
      </c>
    </row>
    <row r="40" spans="1:5" ht="12.75">
      <c r="A40" s="10" t="s">
        <v>54</v>
      </c>
      <c r="B40" s="11" t="s">
        <v>55</v>
      </c>
      <c r="C40" s="13">
        <v>2000</v>
      </c>
      <c r="D40" s="13">
        <f t="shared" si="0"/>
        <v>1600</v>
      </c>
      <c r="E40" s="30" t="s">
        <v>150</v>
      </c>
    </row>
    <row r="41" spans="1:4" ht="12.75">
      <c r="A41" s="10" t="s">
        <v>56</v>
      </c>
      <c r="B41" s="11" t="s">
        <v>57</v>
      </c>
      <c r="C41" s="13">
        <f>SUM(C42:C46)</f>
        <v>26618</v>
      </c>
      <c r="D41" s="13">
        <f t="shared" si="0"/>
        <v>21294.4</v>
      </c>
    </row>
    <row r="42" spans="1:5" ht="12.75">
      <c r="A42" s="10"/>
      <c r="B42" s="11" t="s">
        <v>58</v>
      </c>
      <c r="C42" s="13">
        <v>15000</v>
      </c>
      <c r="D42" s="13">
        <f t="shared" si="0"/>
        <v>12000</v>
      </c>
      <c r="E42" s="30" t="s">
        <v>150</v>
      </c>
    </row>
    <row r="43" spans="1:5" ht="12.75">
      <c r="A43" s="10"/>
      <c r="B43" s="11" t="s">
        <v>59</v>
      </c>
      <c r="C43" s="13">
        <v>2718</v>
      </c>
      <c r="D43" s="13">
        <f t="shared" si="0"/>
        <v>2174.4</v>
      </c>
      <c r="E43" s="30" t="s">
        <v>150</v>
      </c>
    </row>
    <row r="44" spans="1:5" ht="12.75">
      <c r="A44" s="10"/>
      <c r="B44" s="11" t="s">
        <v>60</v>
      </c>
      <c r="C44" s="13">
        <v>1200</v>
      </c>
      <c r="D44" s="13">
        <f t="shared" si="0"/>
        <v>960</v>
      </c>
      <c r="E44" s="30" t="s">
        <v>150</v>
      </c>
    </row>
    <row r="45" spans="1:5" ht="12.75">
      <c r="A45" s="10"/>
      <c r="B45" s="11" t="s">
        <v>61</v>
      </c>
      <c r="C45" s="13">
        <v>1600</v>
      </c>
      <c r="D45" s="13">
        <f t="shared" si="0"/>
        <v>1280</v>
      </c>
      <c r="E45" s="30" t="s">
        <v>150</v>
      </c>
    </row>
    <row r="46" spans="1:5" ht="12.75">
      <c r="A46" s="10"/>
      <c r="B46" s="11" t="s">
        <v>62</v>
      </c>
      <c r="C46" s="13">
        <v>6100</v>
      </c>
      <c r="D46" s="13">
        <f t="shared" si="0"/>
        <v>4880</v>
      </c>
      <c r="E46" s="30" t="s">
        <v>150</v>
      </c>
    </row>
    <row r="47" spans="1:5" ht="12.75">
      <c r="A47" s="10" t="s">
        <v>63</v>
      </c>
      <c r="B47" s="11" t="s">
        <v>64</v>
      </c>
      <c r="C47" s="13">
        <v>0</v>
      </c>
      <c r="D47" s="13">
        <f t="shared" si="0"/>
        <v>0</v>
      </c>
      <c r="E47" s="30" t="s">
        <v>150</v>
      </c>
    </row>
    <row r="48" spans="1:5" ht="12.75">
      <c r="A48" s="10" t="s">
        <v>65</v>
      </c>
      <c r="B48" s="11" t="s">
        <v>66</v>
      </c>
      <c r="C48" s="13">
        <v>2200</v>
      </c>
      <c r="D48" s="13">
        <f t="shared" si="0"/>
        <v>1760</v>
      </c>
      <c r="E48" s="30" t="s">
        <v>150</v>
      </c>
    </row>
    <row r="49" spans="1:5" ht="12.75">
      <c r="A49" s="10" t="s">
        <v>67</v>
      </c>
      <c r="B49" s="11" t="s">
        <v>68</v>
      </c>
      <c r="C49" s="13">
        <v>0</v>
      </c>
      <c r="D49" s="13">
        <f t="shared" si="0"/>
        <v>0</v>
      </c>
      <c r="E49" s="30" t="s">
        <v>150</v>
      </c>
    </row>
    <row r="50" spans="1:5" ht="12.75">
      <c r="A50" s="10" t="s">
        <v>69</v>
      </c>
      <c r="B50" s="11" t="s">
        <v>70</v>
      </c>
      <c r="C50" s="13">
        <v>906</v>
      </c>
      <c r="D50" s="13">
        <f t="shared" si="0"/>
        <v>724.8000000000001</v>
      </c>
      <c r="E50" s="30" t="s">
        <v>150</v>
      </c>
    </row>
    <row r="51" spans="1:4" ht="12.75">
      <c r="A51" s="10" t="s">
        <v>71</v>
      </c>
      <c r="B51" s="11" t="s">
        <v>72</v>
      </c>
      <c r="C51" s="13">
        <f>SUM(C52:C55)</f>
        <v>17500</v>
      </c>
      <c r="D51" s="13">
        <f t="shared" si="0"/>
        <v>14000</v>
      </c>
    </row>
    <row r="52" spans="1:5" ht="12.75">
      <c r="A52" s="10"/>
      <c r="B52" s="11" t="s">
        <v>73</v>
      </c>
      <c r="C52" s="13">
        <v>15000</v>
      </c>
      <c r="D52" s="13">
        <f t="shared" si="0"/>
        <v>12000</v>
      </c>
      <c r="E52" s="30" t="s">
        <v>151</v>
      </c>
    </row>
    <row r="53" spans="1:5" ht="12.75">
      <c r="A53" s="10"/>
      <c r="B53" s="11" t="s">
        <v>74</v>
      </c>
      <c r="C53" s="13">
        <v>0</v>
      </c>
      <c r="D53" s="13">
        <f t="shared" si="0"/>
        <v>0</v>
      </c>
      <c r="E53" s="30" t="s">
        <v>151</v>
      </c>
    </row>
    <row r="54" spans="1:5" ht="12.75">
      <c r="A54" s="10"/>
      <c r="B54" s="11" t="s">
        <v>75</v>
      </c>
      <c r="C54" s="13">
        <v>2000</v>
      </c>
      <c r="D54" s="13">
        <f t="shared" si="0"/>
        <v>1600</v>
      </c>
      <c r="E54" s="30" t="s">
        <v>151</v>
      </c>
    </row>
    <row r="55" spans="1:4" ht="12.75">
      <c r="A55" s="10"/>
      <c r="B55" s="11" t="s">
        <v>76</v>
      </c>
      <c r="C55" s="13">
        <v>500</v>
      </c>
      <c r="D55" s="13">
        <f t="shared" si="0"/>
        <v>400</v>
      </c>
    </row>
    <row r="56" spans="1:5" ht="22.5">
      <c r="A56" s="10" t="s">
        <v>77</v>
      </c>
      <c r="B56" s="11" t="s">
        <v>78</v>
      </c>
      <c r="C56" s="12">
        <f>SUM(C57:C61)</f>
        <v>4188.45</v>
      </c>
      <c r="D56" s="13">
        <f t="shared" si="0"/>
        <v>3350.76</v>
      </c>
      <c r="E56" s="31"/>
    </row>
    <row r="57" spans="1:4" ht="22.5">
      <c r="A57" s="10" t="s">
        <v>79</v>
      </c>
      <c r="B57" s="11" t="s">
        <v>80</v>
      </c>
      <c r="C57" s="13">
        <v>0</v>
      </c>
      <c r="D57" s="13">
        <f t="shared" si="0"/>
        <v>0</v>
      </c>
    </row>
    <row r="58" spans="1:4" ht="12.75">
      <c r="A58" s="10" t="s">
        <v>81</v>
      </c>
      <c r="B58" s="11" t="s">
        <v>82</v>
      </c>
      <c r="C58" s="13">
        <v>0</v>
      </c>
      <c r="D58" s="13">
        <f t="shared" si="0"/>
        <v>0</v>
      </c>
    </row>
    <row r="59" spans="1:5" ht="12.75">
      <c r="A59" s="10" t="s">
        <v>83</v>
      </c>
      <c r="B59" s="11" t="s">
        <v>84</v>
      </c>
      <c r="C59" s="13">
        <v>2000</v>
      </c>
      <c r="D59" s="13">
        <f t="shared" si="0"/>
        <v>1600</v>
      </c>
      <c r="E59" s="30" t="s">
        <v>150</v>
      </c>
    </row>
    <row r="60" spans="1:5" ht="12.75">
      <c r="A60" s="10" t="s">
        <v>85</v>
      </c>
      <c r="B60" s="11" t="s">
        <v>86</v>
      </c>
      <c r="C60" s="13">
        <v>1200</v>
      </c>
      <c r="D60" s="13">
        <f t="shared" si="0"/>
        <v>960</v>
      </c>
      <c r="E60" s="30" t="s">
        <v>150</v>
      </c>
    </row>
    <row r="61" spans="1:5" ht="12.75">
      <c r="A61" s="10" t="s">
        <v>87</v>
      </c>
      <c r="B61" s="11" t="s">
        <v>88</v>
      </c>
      <c r="C61" s="13">
        <v>988.45</v>
      </c>
      <c r="D61" s="13">
        <f t="shared" si="0"/>
        <v>790.7600000000001</v>
      </c>
      <c r="E61" s="30" t="s">
        <v>150</v>
      </c>
    </row>
    <row r="62" spans="1:5" ht="12.75">
      <c r="A62" s="7" t="s">
        <v>89</v>
      </c>
      <c r="B62" s="8" t="s">
        <v>90</v>
      </c>
      <c r="C62" s="14">
        <f>SUM(C63)</f>
        <v>1500</v>
      </c>
      <c r="D62" s="13">
        <f t="shared" si="0"/>
        <v>1200</v>
      </c>
      <c r="E62" s="32"/>
    </row>
    <row r="63" spans="1:5" ht="12.75">
      <c r="A63" s="10" t="s">
        <v>91</v>
      </c>
      <c r="B63" s="11" t="s">
        <v>92</v>
      </c>
      <c r="C63" s="13">
        <v>1500</v>
      </c>
      <c r="D63" s="13">
        <f t="shared" si="0"/>
        <v>1200</v>
      </c>
      <c r="E63" s="30" t="s">
        <v>150</v>
      </c>
    </row>
    <row r="64" spans="1:5" ht="22.5">
      <c r="A64" s="15" t="s">
        <v>93</v>
      </c>
      <c r="B64" s="16" t="s">
        <v>94</v>
      </c>
      <c r="C64" s="17">
        <f>SUM(C65+C70+C91)</f>
        <v>78752.5</v>
      </c>
      <c r="D64" s="25">
        <f aca="true" t="shared" si="1" ref="D64:D69">SUM(C64*0.813)</f>
        <v>64025.782499999994</v>
      </c>
      <c r="E64" s="33"/>
    </row>
    <row r="65" spans="1:5" ht="12.75">
      <c r="A65" s="7" t="s">
        <v>95</v>
      </c>
      <c r="B65" s="18" t="s">
        <v>96</v>
      </c>
      <c r="C65" s="9">
        <f>SUM(C66)</f>
        <v>0</v>
      </c>
      <c r="D65" s="27">
        <f t="shared" si="1"/>
        <v>0</v>
      </c>
      <c r="E65" s="34"/>
    </row>
    <row r="66" spans="1:4" ht="22.5">
      <c r="A66" s="10" t="s">
        <v>97</v>
      </c>
      <c r="B66" s="11" t="s">
        <v>98</v>
      </c>
      <c r="C66" s="12">
        <v>0</v>
      </c>
      <c r="D66" s="13">
        <f t="shared" si="1"/>
        <v>0</v>
      </c>
    </row>
    <row r="67" spans="1:4" ht="12.75">
      <c r="A67" s="10" t="s">
        <v>99</v>
      </c>
      <c r="B67" s="11" t="s">
        <v>100</v>
      </c>
      <c r="C67" s="13">
        <v>0</v>
      </c>
      <c r="D67" s="13">
        <f t="shared" si="1"/>
        <v>0</v>
      </c>
    </row>
    <row r="68" spans="1:4" ht="12.75">
      <c r="A68" s="10" t="s">
        <v>101</v>
      </c>
      <c r="B68" s="11" t="s">
        <v>102</v>
      </c>
      <c r="C68" s="13">
        <v>0</v>
      </c>
      <c r="D68" s="13">
        <f t="shared" si="1"/>
        <v>0</v>
      </c>
    </row>
    <row r="69" spans="1:4" ht="12.75">
      <c r="A69" s="10" t="s">
        <v>103</v>
      </c>
      <c r="B69" s="11" t="s">
        <v>104</v>
      </c>
      <c r="C69" s="13">
        <v>0</v>
      </c>
      <c r="D69" s="13">
        <f t="shared" si="1"/>
        <v>0</v>
      </c>
    </row>
    <row r="70" spans="1:5" ht="22.5">
      <c r="A70" s="7" t="s">
        <v>105</v>
      </c>
      <c r="B70" s="8" t="s">
        <v>106</v>
      </c>
      <c r="C70" s="9">
        <f>SUM(C71+C76+C84+C89)</f>
        <v>0</v>
      </c>
      <c r="D70" s="27">
        <f aca="true" t="shared" si="2" ref="D70:D95">SUM(C70*0.813)</f>
        <v>0</v>
      </c>
      <c r="E70" s="34"/>
    </row>
    <row r="71" spans="1:4" ht="12.75">
      <c r="A71" s="10" t="s">
        <v>107</v>
      </c>
      <c r="B71" s="11" t="s">
        <v>108</v>
      </c>
      <c r="C71" s="12">
        <v>0</v>
      </c>
      <c r="D71" s="13">
        <f t="shared" si="2"/>
        <v>0</v>
      </c>
    </row>
    <row r="72" spans="1:4" ht="12.75">
      <c r="A72" s="10" t="s">
        <v>109</v>
      </c>
      <c r="B72" s="11" t="s">
        <v>110</v>
      </c>
      <c r="C72" s="13"/>
      <c r="D72" s="13">
        <f t="shared" si="2"/>
        <v>0</v>
      </c>
    </row>
    <row r="73" spans="1:4" ht="12.75">
      <c r="A73" s="10" t="s">
        <v>111</v>
      </c>
      <c r="B73" s="11" t="s">
        <v>112</v>
      </c>
      <c r="C73" s="13">
        <v>0</v>
      </c>
      <c r="D73" s="13">
        <f t="shared" si="2"/>
        <v>0</v>
      </c>
    </row>
    <row r="74" spans="1:4" ht="12.75">
      <c r="A74" s="10" t="s">
        <v>113</v>
      </c>
      <c r="B74" s="11" t="s">
        <v>114</v>
      </c>
      <c r="C74" s="13"/>
      <c r="D74" s="13">
        <f t="shared" si="2"/>
        <v>0</v>
      </c>
    </row>
    <row r="75" spans="1:4" ht="12.75">
      <c r="A75" s="10" t="s">
        <v>115</v>
      </c>
      <c r="B75" s="11" t="s">
        <v>116</v>
      </c>
      <c r="C75" s="13">
        <v>0</v>
      </c>
      <c r="D75" s="13">
        <f t="shared" si="2"/>
        <v>0</v>
      </c>
    </row>
    <row r="76" spans="1:4" ht="12.75">
      <c r="A76" s="10" t="s">
        <v>117</v>
      </c>
      <c r="B76" s="11" t="s">
        <v>118</v>
      </c>
      <c r="C76" s="12">
        <v>0</v>
      </c>
      <c r="D76" s="13">
        <f t="shared" si="2"/>
        <v>0</v>
      </c>
    </row>
    <row r="77" spans="1:4" ht="12.75">
      <c r="A77" s="10" t="s">
        <v>119</v>
      </c>
      <c r="B77" s="11" t="s">
        <v>120</v>
      </c>
      <c r="C77" s="13"/>
      <c r="D77" s="13">
        <f t="shared" si="2"/>
        <v>0</v>
      </c>
    </row>
    <row r="78" spans="1:4" ht="12.75">
      <c r="A78" s="10" t="s">
        <v>121</v>
      </c>
      <c r="B78" s="11" t="s">
        <v>122</v>
      </c>
      <c r="C78" s="13">
        <v>0</v>
      </c>
      <c r="D78" s="13">
        <f t="shared" si="2"/>
        <v>0</v>
      </c>
    </row>
    <row r="79" spans="1:4" ht="12.75">
      <c r="A79" s="10" t="s">
        <v>123</v>
      </c>
      <c r="B79" s="11" t="s">
        <v>124</v>
      </c>
      <c r="C79" s="13">
        <v>0</v>
      </c>
      <c r="D79" s="13">
        <f t="shared" si="2"/>
        <v>0</v>
      </c>
    </row>
    <row r="80" spans="1:4" ht="12.75">
      <c r="A80" s="10" t="s">
        <v>125</v>
      </c>
      <c r="B80" s="11" t="s">
        <v>126</v>
      </c>
      <c r="C80" s="13">
        <v>0</v>
      </c>
      <c r="D80" s="13">
        <f t="shared" si="2"/>
        <v>0</v>
      </c>
    </row>
    <row r="81" spans="1:4" ht="12.75">
      <c r="A81" s="10" t="s">
        <v>127</v>
      </c>
      <c r="B81" s="11" t="s">
        <v>128</v>
      </c>
      <c r="C81" s="13">
        <v>0</v>
      </c>
      <c r="D81" s="13">
        <f t="shared" si="2"/>
        <v>0</v>
      </c>
    </row>
    <row r="82" spans="1:4" ht="12.75">
      <c r="A82" s="10" t="s">
        <v>129</v>
      </c>
      <c r="B82" s="11" t="s">
        <v>130</v>
      </c>
      <c r="C82" s="13">
        <v>0</v>
      </c>
      <c r="D82" s="13">
        <f t="shared" si="2"/>
        <v>0</v>
      </c>
    </row>
    <row r="83" spans="1:4" ht="12.75">
      <c r="A83" s="10" t="s">
        <v>131</v>
      </c>
      <c r="B83" s="11" t="s">
        <v>132</v>
      </c>
      <c r="C83" s="13"/>
      <c r="D83" s="13">
        <f t="shared" si="2"/>
        <v>0</v>
      </c>
    </row>
    <row r="84" spans="1:4" ht="12.75">
      <c r="A84" s="10" t="s">
        <v>133</v>
      </c>
      <c r="B84" s="11" t="s">
        <v>134</v>
      </c>
      <c r="C84" s="12">
        <v>0</v>
      </c>
      <c r="D84" s="13">
        <f t="shared" si="2"/>
        <v>0</v>
      </c>
    </row>
    <row r="85" spans="1:4" ht="12.75">
      <c r="A85" s="10" t="s">
        <v>135</v>
      </c>
      <c r="B85" s="11" t="s">
        <v>136</v>
      </c>
      <c r="C85" s="13">
        <v>0</v>
      </c>
      <c r="D85" s="13">
        <f t="shared" si="2"/>
        <v>0</v>
      </c>
    </row>
    <row r="86" spans="1:4" ht="12.75">
      <c r="A86" s="10" t="s">
        <v>137</v>
      </c>
      <c r="B86" s="11" t="s">
        <v>138</v>
      </c>
      <c r="C86" s="13">
        <v>0</v>
      </c>
      <c r="D86" s="13">
        <f t="shared" si="2"/>
        <v>0</v>
      </c>
    </row>
    <row r="87" spans="1:4" ht="12.75">
      <c r="A87" s="10" t="s">
        <v>139</v>
      </c>
      <c r="B87" s="11" t="s">
        <v>140</v>
      </c>
      <c r="C87" s="13">
        <v>0</v>
      </c>
      <c r="D87" s="13">
        <f t="shared" si="2"/>
        <v>0</v>
      </c>
    </row>
    <row r="88" spans="1:4" ht="12.75">
      <c r="A88" s="10" t="s">
        <v>141</v>
      </c>
      <c r="B88" s="11" t="s">
        <v>142</v>
      </c>
      <c r="C88" s="13">
        <v>0</v>
      </c>
      <c r="D88" s="13">
        <f t="shared" si="2"/>
        <v>0</v>
      </c>
    </row>
    <row r="89" spans="1:5" ht="22.5">
      <c r="A89" s="10" t="s">
        <v>143</v>
      </c>
      <c r="B89" s="11" t="s">
        <v>144</v>
      </c>
      <c r="C89" s="12">
        <f>SUM(C90)</f>
        <v>0</v>
      </c>
      <c r="D89" s="13">
        <f t="shared" si="2"/>
        <v>0</v>
      </c>
      <c r="E89" s="31"/>
    </row>
    <row r="90" spans="1:5" ht="12.75">
      <c r="A90" s="10" t="s">
        <v>145</v>
      </c>
      <c r="B90" s="11" t="s">
        <v>146</v>
      </c>
      <c r="C90" s="13">
        <v>0</v>
      </c>
      <c r="D90" s="13">
        <f t="shared" si="2"/>
        <v>0</v>
      </c>
      <c r="E90" s="30" t="s">
        <v>150</v>
      </c>
    </row>
    <row r="91" spans="1:5" ht="22.5">
      <c r="A91" s="7" t="s">
        <v>156</v>
      </c>
      <c r="B91" s="8" t="s">
        <v>157</v>
      </c>
      <c r="C91" s="9">
        <f>SUM(C92)</f>
        <v>78752.5</v>
      </c>
      <c r="D91" s="27">
        <f t="shared" si="2"/>
        <v>64025.782499999994</v>
      </c>
      <c r="E91" s="34"/>
    </row>
    <row r="92" spans="1:4" ht="12.75">
      <c r="A92" s="10" t="s">
        <v>158</v>
      </c>
      <c r="B92" s="11" t="s">
        <v>159</v>
      </c>
      <c r="C92" s="12">
        <f>SUM(C93)</f>
        <v>78752.5</v>
      </c>
      <c r="D92" s="13">
        <f t="shared" si="2"/>
        <v>64025.782499999994</v>
      </c>
    </row>
    <row r="93" spans="1:5" ht="12.75">
      <c r="A93" s="10" t="s">
        <v>160</v>
      </c>
      <c r="B93" s="11" t="s">
        <v>159</v>
      </c>
      <c r="C93" s="13">
        <v>78752.5</v>
      </c>
      <c r="D93" s="13">
        <f t="shared" si="2"/>
        <v>64025.782499999994</v>
      </c>
      <c r="E93" s="30" t="s">
        <v>150</v>
      </c>
    </row>
    <row r="94" spans="1:5" ht="12.75">
      <c r="A94" s="10" t="s">
        <v>155</v>
      </c>
      <c r="B94" s="11" t="s">
        <v>154</v>
      </c>
      <c r="C94" s="41">
        <v>-4384.42</v>
      </c>
      <c r="D94" s="13">
        <f t="shared" si="2"/>
        <v>-3564.5334599999996</v>
      </c>
      <c r="E94" s="42"/>
    </row>
    <row r="95" spans="1:5" ht="12.75">
      <c r="A95" s="19"/>
      <c r="B95" s="20" t="s">
        <v>147</v>
      </c>
      <c r="C95" s="21">
        <f>SUM(C2+C64)</f>
        <v>442260.95</v>
      </c>
      <c r="D95" s="35">
        <f t="shared" si="2"/>
        <v>359558.15235</v>
      </c>
      <c r="E95" s="36"/>
    </row>
    <row r="96" spans="3:5" ht="12.75">
      <c r="C96" s="23"/>
      <c r="D96" s="23"/>
      <c r="E96" s="37"/>
    </row>
    <row r="97" spans="3:5" ht="12.75">
      <c r="C97" s="23"/>
      <c r="D97" s="23"/>
      <c r="E97" s="37"/>
    </row>
    <row r="98" spans="3:5" ht="12.75">
      <c r="C98" s="23"/>
      <c r="D98" s="23"/>
      <c r="E98" s="37"/>
    </row>
    <row r="99" spans="3:5" ht="12.75">
      <c r="C99" s="23"/>
      <c r="D99" s="23"/>
      <c r="E99" s="37"/>
    </row>
    <row r="100" spans="3:5" ht="12.75">
      <c r="C100" s="23"/>
      <c r="D100" s="23"/>
      <c r="E100" s="37"/>
    </row>
    <row r="101" spans="3:5" ht="12.75">
      <c r="C101" s="23"/>
      <c r="D101" s="23"/>
      <c r="E101" s="37"/>
    </row>
    <row r="102" spans="3:5" ht="12.75">
      <c r="C102" s="23"/>
      <c r="D102" s="23"/>
      <c r="E102" s="37"/>
    </row>
    <row r="103" spans="3:5" ht="12.75">
      <c r="C103" s="23"/>
      <c r="D103" s="23"/>
      <c r="E103" s="37"/>
    </row>
    <row r="104" spans="3:5" ht="12.75">
      <c r="C104" s="23"/>
      <c r="D104" s="23"/>
      <c r="E104" s="37"/>
    </row>
    <row r="105" spans="3:5" ht="12.75">
      <c r="C105" s="23"/>
      <c r="D105" s="23"/>
      <c r="E105" s="37"/>
    </row>
    <row r="106" spans="3:5" ht="12.75">
      <c r="C106" s="23"/>
      <c r="D106" s="23"/>
      <c r="E106" s="37"/>
    </row>
    <row r="107" spans="3:5" ht="12.75">
      <c r="C107" s="23"/>
      <c r="D107" s="23"/>
      <c r="E107" s="37"/>
    </row>
    <row r="108" spans="3:5" ht="12.75">
      <c r="C108" s="23"/>
      <c r="D108" s="23"/>
      <c r="E108" s="37"/>
    </row>
    <row r="109" spans="3:5" ht="12.75">
      <c r="C109" s="23"/>
      <c r="D109" s="23"/>
      <c r="E109" s="37"/>
    </row>
    <row r="110" spans="3:5" ht="12.75">
      <c r="C110" s="23"/>
      <c r="D110" s="23"/>
      <c r="E110" s="37"/>
    </row>
    <row r="111" spans="3:5" ht="12.75">
      <c r="C111" s="23"/>
      <c r="D111" s="23"/>
      <c r="E111" s="37"/>
    </row>
    <row r="112" spans="3:5" ht="12.75">
      <c r="C112" s="23"/>
      <c r="D112" s="23"/>
      <c r="E112" s="37"/>
    </row>
    <row r="113" spans="3:5" ht="12.75">
      <c r="C113" s="23"/>
      <c r="D113" s="23"/>
      <c r="E113" s="37"/>
    </row>
    <row r="114" spans="3:5" ht="12.75">
      <c r="C114" s="23"/>
      <c r="D114" s="23"/>
      <c r="E114" s="37"/>
    </row>
    <row r="115" spans="3:5" ht="12.75">
      <c r="C115" s="23"/>
      <c r="D115" s="23"/>
      <c r="E115" s="37"/>
    </row>
    <row r="116" spans="3:6" ht="12.75">
      <c r="C116" s="23"/>
      <c r="D116" s="23"/>
      <c r="E116" s="37"/>
      <c r="F116" s="43"/>
    </row>
    <row r="117" spans="3:6" ht="12.75">
      <c r="C117" s="23"/>
      <c r="D117" s="23"/>
      <c r="E117" s="37"/>
      <c r="F117" s="43"/>
    </row>
    <row r="118" spans="3:6" ht="12.75">
      <c r="C118" s="23"/>
      <c r="D118" s="23"/>
      <c r="E118" s="37"/>
      <c r="F118" s="43"/>
    </row>
    <row r="119" spans="3:6" ht="12.75">
      <c r="C119" s="23"/>
      <c r="D119" s="23"/>
      <c r="E119" s="37"/>
      <c r="F119" s="43"/>
    </row>
    <row r="120" spans="3:6" ht="12.75">
      <c r="C120" s="23"/>
      <c r="D120" s="23"/>
      <c r="E120" s="37"/>
      <c r="F120" s="43"/>
    </row>
    <row r="121" spans="3:6" ht="12.75">
      <c r="C121" s="23"/>
      <c r="D121" s="23"/>
      <c r="E121" s="37"/>
      <c r="F121" s="43"/>
    </row>
    <row r="122" spans="3:6" ht="12.75">
      <c r="C122" s="23"/>
      <c r="D122" s="23"/>
      <c r="E122" s="37"/>
      <c r="F122" s="43"/>
    </row>
    <row r="123" spans="3:6" ht="12.75">
      <c r="C123" s="23"/>
      <c r="D123" s="23"/>
      <c r="E123" s="37"/>
      <c r="F123" s="43"/>
    </row>
    <row r="124" spans="3:6" ht="12.75">
      <c r="C124" s="23"/>
      <c r="D124" s="23"/>
      <c r="E124" s="37"/>
      <c r="F124" s="43"/>
    </row>
    <row r="125" spans="3:6" ht="12.75">
      <c r="C125" s="23"/>
      <c r="D125" s="23"/>
      <c r="E125" s="37"/>
      <c r="F125" s="43"/>
    </row>
    <row r="126" spans="3:6" ht="12.75">
      <c r="C126" s="23"/>
      <c r="D126" s="23"/>
      <c r="E126" s="37"/>
      <c r="F126" s="43"/>
    </row>
    <row r="127" spans="3:6" ht="12.75">
      <c r="C127" s="23"/>
      <c r="D127" s="23"/>
      <c r="E127" s="37"/>
      <c r="F127" s="43"/>
    </row>
    <row r="128" spans="3:6" ht="12.75">
      <c r="C128" s="23"/>
      <c r="D128" s="23"/>
      <c r="E128" s="37"/>
      <c r="F128" s="43"/>
    </row>
    <row r="129" spans="3:5" ht="12.75">
      <c r="C129" s="23"/>
      <c r="D129" s="23"/>
      <c r="E129" s="37"/>
    </row>
    <row r="130" spans="3:5" ht="12.75">
      <c r="C130" s="23"/>
      <c r="D130" s="23"/>
      <c r="E130" s="37"/>
    </row>
    <row r="131" spans="3:5" ht="12.75">
      <c r="C131" s="23"/>
      <c r="D131" s="23"/>
      <c r="E131" s="37"/>
    </row>
    <row r="132" spans="3:5" ht="12.75">
      <c r="C132" s="23"/>
      <c r="D132" s="23"/>
      <c r="E132" s="37"/>
    </row>
    <row r="133" spans="3:5" ht="12.75">
      <c r="C133" s="23"/>
      <c r="D133" s="23"/>
      <c r="E133" s="37"/>
    </row>
    <row r="134" spans="3:5" ht="12.75">
      <c r="C134" s="23"/>
      <c r="D134" s="23"/>
      <c r="E134" s="37"/>
    </row>
    <row r="135" spans="3:5" ht="12.75">
      <c r="C135" s="23"/>
      <c r="D135" s="23"/>
      <c r="E135" s="37"/>
    </row>
    <row r="136" spans="3:5" ht="12.75">
      <c r="C136" s="23"/>
      <c r="D136" s="23"/>
      <c r="E136" s="37"/>
    </row>
    <row r="137" spans="4:5" ht="12.75">
      <c r="D137" s="23"/>
      <c r="E137" s="37"/>
    </row>
    <row r="138" spans="4:5" ht="12.75">
      <c r="D138" s="23"/>
      <c r="E138" s="37"/>
    </row>
    <row r="139" spans="4:5" ht="12.75">
      <c r="D139" s="23"/>
      <c r="E139" s="37"/>
    </row>
    <row r="140" spans="4:5" ht="12.75">
      <c r="D140" s="23"/>
      <c r="E140" s="37"/>
    </row>
    <row r="141" spans="4:5" ht="12.75">
      <c r="D141" s="23"/>
      <c r="E141" s="37"/>
    </row>
    <row r="142" spans="4:5" ht="12.75">
      <c r="D142" s="23"/>
      <c r="E142" s="37"/>
    </row>
    <row r="143" spans="4:5" ht="12.75">
      <c r="D143" s="23"/>
      <c r="E143" s="37"/>
    </row>
    <row r="144" spans="4:5" ht="12.75">
      <c r="D144" s="23"/>
      <c r="E144" s="37"/>
    </row>
    <row r="145" spans="4:5" ht="12.75">
      <c r="D145" s="23"/>
      <c r="E145" s="37"/>
    </row>
    <row r="146" spans="4:5" ht="12.75">
      <c r="D146" s="23"/>
      <c r="E146" s="37"/>
    </row>
    <row r="147" spans="4:5" ht="12.75">
      <c r="D147" s="23"/>
      <c r="E147" s="37"/>
    </row>
    <row r="148" spans="4:5" ht="12.75">
      <c r="D148" s="23"/>
      <c r="E148" s="37"/>
    </row>
    <row r="149" spans="4:5" ht="12.75">
      <c r="D149" s="23"/>
      <c r="E149" s="37"/>
    </row>
    <row r="150" ht="12.75">
      <c r="E150" s="38"/>
    </row>
    <row r="151" ht="12.75">
      <c r="E151" s="38"/>
    </row>
    <row r="152" ht="12.75">
      <c r="E152" s="38"/>
    </row>
    <row r="153" ht="12.75">
      <c r="E153" s="38"/>
    </row>
    <row r="154" ht="12.75">
      <c r="E154" s="38"/>
    </row>
    <row r="155" ht="12.75">
      <c r="E155" s="38"/>
    </row>
    <row r="156" ht="12.75">
      <c r="E156" s="38"/>
    </row>
    <row r="157" ht="12.75">
      <c r="E157" s="38"/>
    </row>
    <row r="158" ht="12.75">
      <c r="E158" s="38"/>
    </row>
    <row r="159" ht="12.75">
      <c r="E159" s="38"/>
    </row>
    <row r="160" ht="12.75">
      <c r="E160" s="38"/>
    </row>
    <row r="161" ht="12.75">
      <c r="E161" s="38"/>
    </row>
    <row r="162" ht="12.75">
      <c r="E162" s="38"/>
    </row>
    <row r="163" ht="12.75">
      <c r="E163" s="38"/>
    </row>
    <row r="164" ht="12.75">
      <c r="E164" s="38"/>
    </row>
    <row r="165" ht="12.75">
      <c r="E165" s="38"/>
    </row>
    <row r="166" ht="12.75">
      <c r="E166" s="38"/>
    </row>
    <row r="167" ht="12.75">
      <c r="E167" s="38"/>
    </row>
    <row r="168" ht="12.75">
      <c r="E168" s="38"/>
    </row>
    <row r="169" ht="12.75">
      <c r="E169" s="38"/>
    </row>
    <row r="170" ht="12.75">
      <c r="E170" s="38"/>
    </row>
    <row r="171" ht="12.75">
      <c r="E171" s="38"/>
    </row>
    <row r="172" ht="12.75">
      <c r="E172" s="38"/>
    </row>
    <row r="173" ht="12.75">
      <c r="E173" s="38"/>
    </row>
    <row r="174" ht="12.75">
      <c r="E174" s="38"/>
    </row>
    <row r="175" ht="12.75">
      <c r="E175" s="38"/>
    </row>
    <row r="176" ht="12.75">
      <c r="E176" s="38"/>
    </row>
    <row r="177" ht="12.75">
      <c r="E177" s="4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&amp;CPLAN BAGATELNE NABAVE ZA 2013.</oddHeader>
    <oddFooter>&amp;CTrenkovo, 01.01.2013.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Petar Jurković</cp:lastModifiedBy>
  <cp:lastPrinted>2013-04-25T08:01:08Z</cp:lastPrinted>
  <dcterms:created xsi:type="dcterms:W3CDTF">1996-10-14T23:33:28Z</dcterms:created>
  <dcterms:modified xsi:type="dcterms:W3CDTF">2013-04-25T09:36:24Z</dcterms:modified>
  <cp:category/>
  <cp:version/>
  <cp:contentType/>
  <cp:contentStatus/>
</cp:coreProperties>
</file>